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0" sheetId="1" r:id="rId1"/>
    <sheet name="13,17" sheetId="2" r:id="rId2"/>
    <sheet name="7,71" sheetId="3" r:id="rId3"/>
    <sheet name="9,54" sheetId="4" r:id="rId4"/>
  </sheets>
  <definedNames/>
  <calcPr fullCalcOnLoad="1"/>
</workbook>
</file>

<file path=xl/sharedStrings.xml><?xml version="1.0" encoding="utf-8"?>
<sst xmlns="http://schemas.openxmlformats.org/spreadsheetml/2006/main" count="271" uniqueCount="101">
  <si>
    <t>Ликвидация воздушных пробок в системе отопления</t>
  </si>
  <si>
    <t>№ п/п</t>
  </si>
  <si>
    <t>Перечень работ и услуг</t>
  </si>
  <si>
    <t>Размер платы на 1 кв.м общей площади</t>
  </si>
  <si>
    <t>Содержание и текущий ремонт жилищного фонда - ВСЕГО</t>
  </si>
  <si>
    <t>1.1. Уборка территории домовладения</t>
  </si>
  <si>
    <t>1.1.1.  Летняя уборка</t>
  </si>
  <si>
    <t>Погрузка уличного смета на машины для транспортировки</t>
  </si>
  <si>
    <t>Очистка урн от мусора</t>
  </si>
  <si>
    <t>Подметание придомовой территории</t>
  </si>
  <si>
    <t>1.1.2. Зимняя уборка</t>
  </si>
  <si>
    <t>Подметание свежевыпавшего  снега с сдвиганием в валы и кучи.</t>
  </si>
  <si>
    <t>Посыпка наледи песком или смесью</t>
  </si>
  <si>
    <t>Механизированная уборка машинами</t>
  </si>
  <si>
    <t>Очистка территории от наледи</t>
  </si>
  <si>
    <t>Очистка от наледи и льда водосточных труб, крышек люков пожарных колодцев</t>
  </si>
  <si>
    <t>Уборка отмосток</t>
  </si>
  <si>
    <t>Уборка приямков</t>
  </si>
  <si>
    <t>Уборка газонов</t>
  </si>
  <si>
    <t>1.2. Обслуживание мусоропроводов и мусорокамер</t>
  </si>
  <si>
    <t>Профилактический осмотр мусоропроводов</t>
  </si>
  <si>
    <t>Удаление мусора из мусороприемных камер</t>
  </si>
  <si>
    <t>Устранение засоров</t>
  </si>
  <si>
    <t>Мойка мусоросборных емкостей</t>
  </si>
  <si>
    <t>Влажное подметание пола мусороприемных камер</t>
  </si>
  <si>
    <t>1.3. Обслуживание системы отопления</t>
  </si>
  <si>
    <t>Осмотр системы центрального отопления</t>
  </si>
  <si>
    <t>Консервация, промывка и опрессовка системы отопления</t>
  </si>
  <si>
    <t>Проверка и содержание устройств в чердачных и подвальных помещениях (регулирующие краны и вентили, задвижки, запорная арматура). Проверка креплений, подвесок и прокладок-подставок магистрального трубопровода</t>
  </si>
  <si>
    <t>1.4. Обслуживание системы водоснабжения, водоотведения</t>
  </si>
  <si>
    <t>Осмотр систем водопровода, канализации и горячего водоснабжения</t>
  </si>
  <si>
    <t>Уплотнение сгонов с применением льняной пряди или асбестового шнура</t>
  </si>
  <si>
    <t>Очистка стальной щеткой чугунных труб и фасонных частей от нароста</t>
  </si>
  <si>
    <t>Временная заделка свищей, трещин на внутренних трубопроводах и стояках</t>
  </si>
  <si>
    <t>Набивка сальников патрубков на стояках внутренних водотоков</t>
  </si>
  <si>
    <t>1.5. Строительные меропритяия</t>
  </si>
  <si>
    <t>Осмотр конструктивных элементов здания</t>
  </si>
  <si>
    <t>Удаление с крыш снега и наледи</t>
  </si>
  <si>
    <t>Очистка кровли от мусора, грязи, листьев</t>
  </si>
  <si>
    <t>Установка и снятие пружин на входных подъездных дверях</t>
  </si>
  <si>
    <t>Установка табличек номеров подъездов и домов</t>
  </si>
  <si>
    <t>1.6. Обслуживание дымовых и вентиляционных каналов</t>
  </si>
  <si>
    <t>1.7. Обслуживание систем противопожарной автоматики и дымоудаления</t>
  </si>
  <si>
    <t>1.8. Обслуживание внутридомового газового оборудования или электроплит (профилактический осмотр трубопроводов и приборов)</t>
  </si>
  <si>
    <t>1.9. Дератизация и дезинсекция мест общего пользования</t>
  </si>
  <si>
    <t>1.10. Содержание системы электроснабжения, включая электроэнергию освещения  мест общего пользования и лифтов</t>
  </si>
  <si>
    <t>1.11. проведение электроизмерений (измерение сопротивления изоляции силовой и осветительной сети до 1000 В, заземляющего устройства)</t>
  </si>
  <si>
    <t>1.12. Проведение диагностики лифтов, отработавших гарантийный срок</t>
  </si>
  <si>
    <t>ИТОГО РАБОТ ПО СОДЕРЖАНИЮ ЖИЛЬЯ</t>
  </si>
  <si>
    <t>ИТОГО РАБОТ ПО ТЕКУЩЕМУ РЕМОНТУ систем отопления, ХВС, ГВС, канализации, строительные работы</t>
  </si>
  <si>
    <t>Услуги по начислению и сбору платежей населения</t>
  </si>
  <si>
    <t>Услуги паспортного стола (отдел регистрационного учета граждан)</t>
  </si>
  <si>
    <t>Аварийно-диспетчерское обслуживание</t>
  </si>
  <si>
    <t>Обслуживание лифтового хозяйства</t>
  </si>
  <si>
    <t>Плата за управление многоквартирными домами</t>
  </si>
  <si>
    <t>Уборка контейнерных площадок</t>
  </si>
  <si>
    <t>1.13. Техосвидетельствование лифтов</t>
  </si>
  <si>
    <t>Сбор , вывоз и утилизация твердых бытовых отходов</t>
  </si>
  <si>
    <t>Услуги по начислению и сбору платежей населения за тепло и ГВС</t>
  </si>
  <si>
    <t>Услуги по начислению и сбору платежей населения за ХВС и стоки</t>
  </si>
  <si>
    <t xml:space="preserve">Генеральный директор </t>
  </si>
  <si>
    <t>УТВЕРЖДАЮ</t>
  </si>
  <si>
    <t>__________ Н.А. Гурьянов</t>
  </si>
  <si>
    <t>"___"____________ 2010г.</t>
  </si>
  <si>
    <t xml:space="preserve">Рекомендуемый перечень работ и услуг, </t>
  </si>
  <si>
    <t>входящих в размер платы за содержание жилья</t>
  </si>
  <si>
    <t>ОАО "ДК Ж/д района"</t>
  </si>
  <si>
    <t>Уборка территории домовладения</t>
  </si>
  <si>
    <t>Летняя уборка</t>
  </si>
  <si>
    <t xml:space="preserve"> 1.1</t>
  </si>
  <si>
    <t xml:space="preserve"> 1.2</t>
  </si>
  <si>
    <t>Зимняя уборка</t>
  </si>
  <si>
    <t xml:space="preserve"> 1.1.1</t>
  </si>
  <si>
    <t xml:space="preserve"> 1.1.2</t>
  </si>
  <si>
    <t xml:space="preserve"> 1.3</t>
  </si>
  <si>
    <t>Обслуживание мусоропроводов и мусорокамер</t>
  </si>
  <si>
    <t>Обслуживание системы отопления</t>
  </si>
  <si>
    <t xml:space="preserve"> 1.4</t>
  </si>
  <si>
    <t>Обслуживание системы водоснабжения, водоотведения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</si>
  <si>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</si>
  <si>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</si>
  <si>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</si>
  <si>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</si>
  <si>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</si>
  <si>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</si>
  <si>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</si>
  <si>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>Строительные меропритяия</t>
  </si>
  <si>
    <t>Обслуживание дымовых и вентиляционных каналов</t>
  </si>
  <si>
    <t>Обслуживание систем противопожарной автоматики и дымоудаления</t>
  </si>
  <si>
    <t>Обслуживание внутридомового газового оборудования или электроплит (профилактический осмотр трубопроводов и приборов)</t>
  </si>
  <si>
    <t>Дератизация и дезинсекция мест общего пользования</t>
  </si>
  <si>
    <t>Содержание системы электроснабжения, включая электроэнергию освещения  мест общего пользования и лифтов</t>
  </si>
  <si>
    <t>Проведение электроизмерений (измерение сопротивления изоляции силовой и осветительной сети до 1000 В, заземляющего устройства)</t>
  </si>
  <si>
    <t xml:space="preserve"> 1.12</t>
  </si>
  <si>
    <t xml:space="preserve"> 1.13</t>
  </si>
  <si>
    <t>Проведение диагностики лифтов, отработавших гарантийный срок</t>
  </si>
  <si>
    <t>Техосвидетельствование лифтов</t>
  </si>
  <si>
    <t>Тариф по содержанию жилья - 13,17руб./м2 (Дома, имеющие все виды благоустройства, -  включая лифт и мусоропровод)</t>
  </si>
  <si>
    <r>
      <t>Тариф по содержанию жилья - 7,71 руб./м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(Дома, имеющие все виды благоустройства, без лифта и мусоропровода)</t>
    </r>
  </si>
  <si>
    <r>
      <t>Тариф по содержанию жилья - 9,54 руб./м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(Дома, имеющие все виды благоустройства, включая мусоропровод без лифта)</t>
    </r>
  </si>
  <si>
    <t>Рекомендуемый перечень работ и услуг, входящих в размер платы за содержание жилья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</si>
</sst>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0000"/>
    <numFmt numFmtId="173" formatCode="0.0000"/>
    <numFmt numFmtId="174" formatCode="#,##0.000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46" fillId="0" borderId="0" xfId="0" applyFont="1" applyAlignment="1">
      <alignment horizontal="right"/>
    </xf>
    <xf numFmtId="4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PageLayoutView="0" workbookViewId="0" topLeftCell="A7">
      <selection activeCell="C11" sqref="C11"/>
    </sheetView>
  </sheetViews>
  <sheetFormatPr defaultColWidth="9.00390625" defaultRowHeight="12.75"/>
  <cols>
    <col min="1" max="1" width="5.00390625" style="3" customWidth="1"/>
    <col min="2" max="2" width="60.00390625" style="1" customWidth="1"/>
    <col min="3" max="3" width="13.625" style="19" customWidth="1"/>
    <col min="4" max="4" width="12.375" style="13" customWidth="1"/>
    <col min="5" max="6" width="11.00390625" style="13" customWidth="1"/>
    <col min="7" max="7" width="10.75390625" style="13" customWidth="1"/>
    <col min="8" max="8" width="11.75390625" style="13" customWidth="1"/>
    <col min="9" max="16384" width="9.125" style="1" customWidth="1"/>
  </cols>
  <sheetData>
    <row r="1" spans="2:8" ht="15" customHeight="1">
      <c r="B1" s="27"/>
      <c r="C1" s="28"/>
      <c r="D1" s="27"/>
      <c r="E1" s="27"/>
      <c r="F1" s="27" t="s">
        <v>61</v>
      </c>
      <c r="G1" s="27"/>
      <c r="H1" s="27"/>
    </row>
    <row r="2" spans="2:8" ht="15" customHeight="1">
      <c r="B2" s="27"/>
      <c r="C2" s="28"/>
      <c r="D2" s="27"/>
      <c r="E2" s="27"/>
      <c r="F2" s="27" t="s">
        <v>60</v>
      </c>
      <c r="G2" s="27"/>
      <c r="H2" s="27"/>
    </row>
    <row r="3" spans="2:8" ht="15" customHeight="1">
      <c r="B3" s="29"/>
      <c r="C3" s="30"/>
      <c r="D3" s="29"/>
      <c r="E3" s="29"/>
      <c r="F3" s="31" t="s">
        <v>66</v>
      </c>
      <c r="G3" s="31"/>
      <c r="H3" s="29"/>
    </row>
    <row r="4" spans="2:8" ht="15" customHeight="1">
      <c r="B4" s="27"/>
      <c r="C4" s="27"/>
      <c r="D4" s="27"/>
      <c r="E4" s="27"/>
      <c r="F4" s="27" t="s">
        <v>62</v>
      </c>
      <c r="G4" s="27"/>
      <c r="H4" s="27"/>
    </row>
    <row r="5" spans="2:8" ht="15" customHeight="1">
      <c r="B5" s="27"/>
      <c r="C5" s="27"/>
      <c r="D5" s="27"/>
      <c r="E5" s="27"/>
      <c r="F5" s="27" t="s">
        <v>63</v>
      </c>
      <c r="G5" s="27"/>
      <c r="H5" s="27"/>
    </row>
    <row r="6" spans="2:8" ht="15" customHeight="1">
      <c r="B6" s="15"/>
      <c r="C6" s="17"/>
      <c r="D6" s="15"/>
      <c r="E6" s="15"/>
      <c r="F6" s="15"/>
      <c r="G6" s="15"/>
      <c r="H6" s="15"/>
    </row>
    <row r="7" spans="2:8" ht="17.25">
      <c r="B7" s="36" t="s">
        <v>64</v>
      </c>
      <c r="C7" s="36"/>
      <c r="D7" s="36"/>
      <c r="E7" s="36"/>
      <c r="F7" s="36"/>
      <c r="G7" s="36"/>
      <c r="H7" s="36"/>
    </row>
    <row r="8" spans="2:8" ht="17.25">
      <c r="B8" s="36" t="s">
        <v>65</v>
      </c>
      <c r="C8" s="36"/>
      <c r="D8" s="36"/>
      <c r="E8" s="36"/>
      <c r="F8" s="36"/>
      <c r="G8" s="36"/>
      <c r="H8" s="36"/>
    </row>
    <row r="9" spans="2:8" ht="17.25">
      <c r="B9" s="36"/>
      <c r="C9" s="36"/>
      <c r="D9" s="36"/>
      <c r="E9" s="36"/>
      <c r="F9" s="36"/>
      <c r="G9" s="36"/>
      <c r="H9" s="36"/>
    </row>
    <row r="10" spans="1:8" ht="22.5" customHeight="1">
      <c r="A10" s="37" t="s">
        <v>1</v>
      </c>
      <c r="B10" s="37" t="s">
        <v>2</v>
      </c>
      <c r="C10" s="39" t="s">
        <v>3</v>
      </c>
      <c r="D10" s="40"/>
      <c r="E10" s="40"/>
      <c r="F10" s="40"/>
      <c r="G10" s="40"/>
      <c r="H10" s="41"/>
    </row>
    <row r="11" spans="1:8" ht="19.5" customHeight="1">
      <c r="A11" s="38"/>
      <c r="B11" s="38"/>
      <c r="C11" s="21">
        <v>13.17</v>
      </c>
      <c r="D11" s="21">
        <v>11.35</v>
      </c>
      <c r="E11" s="21">
        <v>9.54</v>
      </c>
      <c r="F11" s="21">
        <v>7.71</v>
      </c>
      <c r="G11" s="21">
        <v>6.3</v>
      </c>
      <c r="H11" s="21">
        <v>4.54</v>
      </c>
    </row>
    <row r="12" spans="1:8" ht="16.5" customHeight="1">
      <c r="A12" s="4">
        <v>1</v>
      </c>
      <c r="B12" s="5" t="s">
        <v>4</v>
      </c>
      <c r="C12" s="21">
        <f>C11-C62-C63-C64-C65-C66-C67-C68-C69</f>
        <v>6.699108000000001</v>
      </c>
      <c r="D12" s="21">
        <f>D11-D62-D63-D64-D65-D66-D67-D68-D69</f>
        <v>5.351236</v>
      </c>
      <c r="E12" s="21">
        <f>E11-E62-E63-E64-E65-E66-E67-E68</f>
        <v>5.913776000000001</v>
      </c>
      <c r="F12" s="21">
        <f>F11-F62-F63-F64-F65-F66-F67-F68</f>
        <v>4.390824</v>
      </c>
      <c r="G12" s="21">
        <f>G11-G62-G63-G64-G65-G66-G67-G68</f>
        <v>3.2588559999999998</v>
      </c>
      <c r="H12" s="21">
        <f>H11-H62-H63-H64-H65-H66-H67-H68</f>
        <v>1.9199999999999993</v>
      </c>
    </row>
    <row r="13" spans="1:8" ht="12.75">
      <c r="A13" s="4"/>
      <c r="B13" s="6" t="s">
        <v>5</v>
      </c>
      <c r="C13" s="21">
        <v>1.06</v>
      </c>
      <c r="D13" s="21">
        <f>(D14+D20)/2</f>
        <v>0.7227891156462585</v>
      </c>
      <c r="E13" s="21">
        <f aca="true" t="shared" si="0" ref="C13:H13">(E14+E20)/2</f>
        <v>0.7227891156462585</v>
      </c>
      <c r="F13" s="21">
        <f t="shared" si="0"/>
        <v>0.7173469387755103</v>
      </c>
      <c r="G13" s="21">
        <f t="shared" si="0"/>
        <v>0.48741496598639455</v>
      </c>
      <c r="H13" s="21">
        <f t="shared" si="0"/>
        <v>0.18333333333333335</v>
      </c>
    </row>
    <row r="14" spans="1:8" ht="13.5">
      <c r="A14" s="4"/>
      <c r="B14" s="7" t="s">
        <v>6</v>
      </c>
      <c r="C14" s="21">
        <v>1</v>
      </c>
      <c r="D14" s="21">
        <f>D15+D16+D17+D18+D19</f>
        <v>0.6816326530612244</v>
      </c>
      <c r="E14" s="21">
        <f aca="true" t="shared" si="1" ref="C14:H14">E15+E16+E17+E18+E19</f>
        <v>0.6816326530612244</v>
      </c>
      <c r="F14" s="21">
        <f t="shared" si="1"/>
        <v>0.672108843537415</v>
      </c>
      <c r="G14" s="21">
        <f t="shared" si="1"/>
        <v>0.44421768707482995</v>
      </c>
      <c r="H14" s="21">
        <f t="shared" si="1"/>
        <v>0.19523809523809524</v>
      </c>
    </row>
    <row r="15" spans="1:8" ht="12.75">
      <c r="A15" s="4"/>
      <c r="B15" s="8" t="s">
        <v>9</v>
      </c>
      <c r="C15" s="12">
        <f>0.482/1.47*1.47</f>
        <v>0.482</v>
      </c>
      <c r="D15" s="12">
        <f>0.482/1.47</f>
        <v>0.32789115646258504</v>
      </c>
      <c r="E15" s="12">
        <f>0.482/1.47</f>
        <v>0.32789115646258504</v>
      </c>
      <c r="F15" s="12">
        <f>0.482/1.47</f>
        <v>0.32789115646258504</v>
      </c>
      <c r="G15" s="12">
        <f>0.262/1.47</f>
        <v>0.1782312925170068</v>
      </c>
      <c r="H15" s="12">
        <f>0.262/1.47</f>
        <v>0.1782312925170068</v>
      </c>
    </row>
    <row r="16" spans="1:8" ht="12.75">
      <c r="A16" s="4"/>
      <c r="B16" s="8" t="s">
        <v>55</v>
      </c>
      <c r="C16" s="12">
        <f>0.083</f>
        <v>0.083</v>
      </c>
      <c r="D16" s="12">
        <f>0.083/1.47</f>
        <v>0.05646258503401361</v>
      </c>
      <c r="E16" s="12">
        <f>0.083/1.47</f>
        <v>0.05646258503401361</v>
      </c>
      <c r="F16" s="12">
        <f>0.083/1.47</f>
        <v>0.05646258503401361</v>
      </c>
      <c r="G16" s="12"/>
      <c r="H16" s="12"/>
    </row>
    <row r="17" spans="1:8" ht="12.75">
      <c r="A17" s="4"/>
      <c r="B17" s="8" t="s">
        <v>18</v>
      </c>
      <c r="C17" s="12">
        <f>0.325</f>
        <v>0.325</v>
      </c>
      <c r="D17" s="12">
        <f>0.325/1.47</f>
        <v>0.22108843537414968</v>
      </c>
      <c r="E17" s="12">
        <f>0.325/1.47</f>
        <v>0.22108843537414968</v>
      </c>
      <c r="F17" s="12">
        <f>0.325/1.47</f>
        <v>0.22108843537414968</v>
      </c>
      <c r="G17" s="12">
        <f>0.325/1.47</f>
        <v>0.22108843537414968</v>
      </c>
      <c r="H17" s="12"/>
    </row>
    <row r="18" spans="1:8" ht="12.75">
      <c r="A18" s="4"/>
      <c r="B18" s="8" t="s">
        <v>8</v>
      </c>
      <c r="C18" s="12">
        <f>0.056</f>
        <v>0.056</v>
      </c>
      <c r="D18" s="12">
        <f aca="true" t="shared" si="2" ref="C18:E19">0.056/1.47</f>
        <v>0.0380952380952381</v>
      </c>
      <c r="E18" s="12">
        <f t="shared" si="2"/>
        <v>0.0380952380952381</v>
      </c>
      <c r="F18" s="12">
        <f>0.049/1.47</f>
        <v>0.03333333333333333</v>
      </c>
      <c r="G18" s="12">
        <f>0.017/1.47</f>
        <v>0.011564625850340137</v>
      </c>
      <c r="H18" s="12"/>
    </row>
    <row r="19" spans="1:8" ht="12.75">
      <c r="A19" s="4"/>
      <c r="B19" s="8" t="s">
        <v>7</v>
      </c>
      <c r="C19" s="12">
        <f>0.056</f>
        <v>0.056</v>
      </c>
      <c r="D19" s="12">
        <f t="shared" si="2"/>
        <v>0.0380952380952381</v>
      </c>
      <c r="E19" s="12">
        <f t="shared" si="2"/>
        <v>0.0380952380952381</v>
      </c>
      <c r="F19" s="12">
        <f>0.049/1.47</f>
        <v>0.03333333333333333</v>
      </c>
      <c r="G19" s="12">
        <f>0.049/1.47</f>
        <v>0.03333333333333333</v>
      </c>
      <c r="H19" s="12">
        <f>0.025/1.47</f>
        <v>0.017006802721088437</v>
      </c>
    </row>
    <row r="20" spans="1:8" ht="13.5">
      <c r="A20" s="4"/>
      <c r="B20" s="7" t="s">
        <v>10</v>
      </c>
      <c r="C20" s="21">
        <f aca="true" t="shared" si="3" ref="C20:H20">C21+C22+C23+C24+C25+C26+C27</f>
        <v>1.123</v>
      </c>
      <c r="D20" s="21">
        <f t="shared" si="3"/>
        <v>0.7639455782312925</v>
      </c>
      <c r="E20" s="21">
        <f t="shared" si="3"/>
        <v>0.7639455782312925</v>
      </c>
      <c r="F20" s="21">
        <f t="shared" si="3"/>
        <v>0.7625850340136054</v>
      </c>
      <c r="G20" s="21">
        <f t="shared" si="3"/>
        <v>0.5306122448979592</v>
      </c>
      <c r="H20" s="21">
        <f t="shared" si="3"/>
        <v>0.17142857142857143</v>
      </c>
    </row>
    <row r="21" spans="1:8" ht="12.75">
      <c r="A21" s="4"/>
      <c r="B21" s="8" t="s">
        <v>11</v>
      </c>
      <c r="C21" s="12">
        <f>0.448</f>
        <v>0.448</v>
      </c>
      <c r="D21" s="12">
        <f>0.448/1.47</f>
        <v>0.3047619047619048</v>
      </c>
      <c r="E21" s="12">
        <f>0.448/1.47</f>
        <v>0.3047619047619048</v>
      </c>
      <c r="F21" s="12">
        <f>0.448/1.47</f>
        <v>0.3047619047619048</v>
      </c>
      <c r="G21" s="12">
        <f>0.448/1.47</f>
        <v>0.3047619047619048</v>
      </c>
      <c r="H21" s="12">
        <f>0.034/1.47</f>
        <v>0.023129251700680274</v>
      </c>
    </row>
    <row r="22" spans="1:8" ht="12.75">
      <c r="A22" s="4"/>
      <c r="B22" s="8" t="s">
        <v>12</v>
      </c>
      <c r="C22" s="12">
        <f>0.013</f>
        <v>0.013</v>
      </c>
      <c r="D22" s="12">
        <f>0.013/1.47</f>
        <v>0.008843537414965985</v>
      </c>
      <c r="E22" s="12">
        <f>0.013/1.47</f>
        <v>0.008843537414965985</v>
      </c>
      <c r="F22" s="12">
        <f>0.013/1.47</f>
        <v>0.008843537414965985</v>
      </c>
      <c r="G22" s="12">
        <f>0.013/1.47</f>
        <v>0.008843537414965985</v>
      </c>
      <c r="H22" s="12">
        <f>0.011/1.47</f>
        <v>0.007482993197278911</v>
      </c>
    </row>
    <row r="23" spans="1:8" ht="12.75">
      <c r="A23" s="4"/>
      <c r="B23" s="8" t="s">
        <v>13</v>
      </c>
      <c r="C23" s="12">
        <f>0.224</f>
        <v>0.224</v>
      </c>
      <c r="D23" s="12">
        <f>0.224/1.47</f>
        <v>0.1523809523809524</v>
      </c>
      <c r="E23" s="12">
        <f>0.224/1.47</f>
        <v>0.1523809523809524</v>
      </c>
      <c r="F23" s="12">
        <f>0.224/1.47</f>
        <v>0.1523809523809524</v>
      </c>
      <c r="G23" s="12">
        <f>0.112/1.47</f>
        <v>0.0761904761904762</v>
      </c>
      <c r="H23" s="12">
        <f>0.011/1.47</f>
        <v>0.007482993197278911</v>
      </c>
    </row>
    <row r="24" spans="1:8" ht="15.75" customHeight="1">
      <c r="A24" s="4"/>
      <c r="B24" s="8" t="s">
        <v>14</v>
      </c>
      <c r="C24" s="12">
        <f>0.291</f>
        <v>0.291</v>
      </c>
      <c r="D24" s="12">
        <f>0.291/1.47</f>
        <v>0.19795918367346937</v>
      </c>
      <c r="E24" s="12">
        <f>0.291/1.47</f>
        <v>0.19795918367346937</v>
      </c>
      <c r="F24" s="12">
        <f>0.291/1.47</f>
        <v>0.19795918367346937</v>
      </c>
      <c r="G24" s="12">
        <f>0.162/1.47</f>
        <v>0.11020408163265306</v>
      </c>
      <c r="H24" s="12">
        <f>0.162/1.47</f>
        <v>0.11020408163265306</v>
      </c>
    </row>
    <row r="25" spans="1:8" ht="25.5">
      <c r="A25" s="4"/>
      <c r="B25" s="8" t="s">
        <v>15</v>
      </c>
      <c r="C25" s="12">
        <f>0.078</f>
        <v>0.078</v>
      </c>
      <c r="D25" s="12">
        <f>0.078/1.47</f>
        <v>0.053061224489795916</v>
      </c>
      <c r="E25" s="12">
        <f>0.078/1.47</f>
        <v>0.053061224489795916</v>
      </c>
      <c r="F25" s="12">
        <f>0.078/1.47</f>
        <v>0.053061224489795916</v>
      </c>
      <c r="G25" s="12">
        <f>0.017/1.47</f>
        <v>0.011564625850340137</v>
      </c>
      <c r="H25" s="12">
        <f>0.017/1.47</f>
        <v>0.011564625850340137</v>
      </c>
    </row>
    <row r="26" spans="1:8" ht="12.75">
      <c r="A26" s="4"/>
      <c r="B26" s="8" t="s">
        <v>16</v>
      </c>
      <c r="C26" s="12">
        <f>0.056</f>
        <v>0.056</v>
      </c>
      <c r="D26" s="12">
        <f>0.056/1.47</f>
        <v>0.0380952380952381</v>
      </c>
      <c r="E26" s="12">
        <f>0.056/1.47</f>
        <v>0.0380952380952381</v>
      </c>
      <c r="F26" s="12">
        <f>0.056/1.47</f>
        <v>0.0380952380952381</v>
      </c>
      <c r="G26" s="12">
        <f>0.017/1.47</f>
        <v>0.011564625850340137</v>
      </c>
      <c r="H26" s="12">
        <f>0.017/1.47</f>
        <v>0.011564625850340137</v>
      </c>
    </row>
    <row r="27" spans="1:8" ht="12.75">
      <c r="A27" s="4"/>
      <c r="B27" s="8" t="s">
        <v>17</v>
      </c>
      <c r="C27" s="12">
        <f>0.013</f>
        <v>0.013</v>
      </c>
      <c r="D27" s="12">
        <f>0.013/1.47</f>
        <v>0.008843537414965985</v>
      </c>
      <c r="E27" s="12">
        <f>0.013/1.47</f>
        <v>0.008843537414965985</v>
      </c>
      <c r="F27" s="12">
        <f>0.011/1.47</f>
        <v>0.007482993197278911</v>
      </c>
      <c r="G27" s="12">
        <f>0.011/1.47</f>
        <v>0.007482993197278911</v>
      </c>
      <c r="H27" s="12"/>
    </row>
    <row r="28" spans="1:8" ht="12.75">
      <c r="A28" s="4"/>
      <c r="B28" s="6" t="s">
        <v>19</v>
      </c>
      <c r="C28" s="21">
        <f aca="true" t="shared" si="4" ref="C28:H28">C29+C30+C31+C32+C33</f>
        <v>0.54</v>
      </c>
      <c r="D28" s="21">
        <f t="shared" si="4"/>
        <v>0</v>
      </c>
      <c r="E28" s="21">
        <f t="shared" si="4"/>
        <v>0.36734693877551017</v>
      </c>
      <c r="F28" s="21">
        <f t="shared" si="4"/>
        <v>0</v>
      </c>
      <c r="G28" s="21">
        <f t="shared" si="4"/>
        <v>0</v>
      </c>
      <c r="H28" s="21">
        <f t="shared" si="4"/>
        <v>0</v>
      </c>
    </row>
    <row r="29" spans="1:8" ht="12.75">
      <c r="A29" s="4"/>
      <c r="B29" s="8" t="s">
        <v>20</v>
      </c>
      <c r="C29" s="12">
        <f>0.013</f>
        <v>0.013</v>
      </c>
      <c r="D29" s="12"/>
      <c r="E29" s="12">
        <f>0.013/1.47</f>
        <v>0.008843537414965985</v>
      </c>
      <c r="F29" s="22"/>
      <c r="G29" s="22"/>
      <c r="H29" s="22"/>
    </row>
    <row r="30" spans="1:8" ht="15.75" customHeight="1">
      <c r="A30" s="4"/>
      <c r="B30" s="9" t="s">
        <v>21</v>
      </c>
      <c r="C30" s="12">
        <f>0.403</f>
        <v>0.403</v>
      </c>
      <c r="D30" s="12"/>
      <c r="E30" s="12">
        <f>0.403/1.47</f>
        <v>0.2741496598639456</v>
      </c>
      <c r="F30" s="22"/>
      <c r="G30" s="22"/>
      <c r="H30" s="22"/>
    </row>
    <row r="31" spans="1:8" ht="12.75">
      <c r="A31" s="4"/>
      <c r="B31" s="8" t="s">
        <v>22</v>
      </c>
      <c r="C31" s="12">
        <f>0.083</f>
        <v>0.083</v>
      </c>
      <c r="D31" s="12"/>
      <c r="E31" s="12">
        <f>0.083/1.47</f>
        <v>0.05646258503401361</v>
      </c>
      <c r="F31" s="22"/>
      <c r="G31" s="22"/>
      <c r="H31" s="22"/>
    </row>
    <row r="32" spans="1:8" ht="14.25" customHeight="1">
      <c r="A32" s="4"/>
      <c r="B32" s="8" t="s">
        <v>23</v>
      </c>
      <c r="C32" s="12">
        <f>0.028</f>
        <v>0.028</v>
      </c>
      <c r="D32" s="12"/>
      <c r="E32" s="12">
        <f>0.028/1.47</f>
        <v>0.01904761904761905</v>
      </c>
      <c r="F32" s="22"/>
      <c r="G32" s="22"/>
      <c r="H32" s="22"/>
    </row>
    <row r="33" spans="1:8" ht="13.5" customHeight="1">
      <c r="A33" s="4"/>
      <c r="B33" s="9" t="s">
        <v>24</v>
      </c>
      <c r="C33" s="12">
        <f>0.013</f>
        <v>0.013</v>
      </c>
      <c r="D33" s="12"/>
      <c r="E33" s="12">
        <f>0.013/1.47</f>
        <v>0.008843537414965985</v>
      </c>
      <c r="F33" s="22"/>
      <c r="G33" s="22"/>
      <c r="H33" s="22"/>
    </row>
    <row r="34" spans="1:8" ht="12.75">
      <c r="A34" s="4"/>
      <c r="B34" s="6" t="s">
        <v>25</v>
      </c>
      <c r="C34" s="21">
        <f aca="true" t="shared" si="5" ref="C34:H34">C35+C36+C37+C38</f>
        <v>1.064</v>
      </c>
      <c r="D34" s="21">
        <f t="shared" si="5"/>
        <v>1.064</v>
      </c>
      <c r="E34" s="21">
        <f t="shared" si="5"/>
        <v>1.064</v>
      </c>
      <c r="F34" s="21">
        <f t="shared" si="5"/>
        <v>0.795</v>
      </c>
      <c r="G34" s="21">
        <f t="shared" si="5"/>
        <v>0.649</v>
      </c>
      <c r="H34" s="21">
        <f t="shared" si="5"/>
        <v>0</v>
      </c>
    </row>
    <row r="35" spans="1:8" ht="12.75">
      <c r="A35" s="4"/>
      <c r="B35" s="8" t="s">
        <v>26</v>
      </c>
      <c r="C35" s="12">
        <v>0.056</v>
      </c>
      <c r="D35" s="12">
        <v>0.049</v>
      </c>
      <c r="E35" s="12">
        <v>0.049</v>
      </c>
      <c r="F35" s="12">
        <v>0.038</v>
      </c>
      <c r="G35" s="12">
        <v>0.026</v>
      </c>
      <c r="H35" s="12"/>
    </row>
    <row r="36" spans="1:8" ht="12.75">
      <c r="A36" s="4"/>
      <c r="B36" s="8" t="s">
        <v>0</v>
      </c>
      <c r="C36" s="12">
        <v>0.291</v>
      </c>
      <c r="D36" s="12">
        <v>0.291</v>
      </c>
      <c r="E36" s="12">
        <v>0.291</v>
      </c>
      <c r="F36" s="12">
        <v>0.224</v>
      </c>
      <c r="G36" s="12">
        <v>0.179</v>
      </c>
      <c r="H36" s="12"/>
    </row>
    <row r="37" spans="1:8" ht="12.75">
      <c r="A37" s="4"/>
      <c r="B37" s="8" t="s">
        <v>27</v>
      </c>
      <c r="C37" s="12">
        <v>0.594</v>
      </c>
      <c r="D37" s="12">
        <v>0.594</v>
      </c>
      <c r="E37" s="12">
        <v>0.594</v>
      </c>
      <c r="F37" s="12">
        <v>0.403</v>
      </c>
      <c r="G37" s="12">
        <v>0.314</v>
      </c>
      <c r="H37" s="12"/>
    </row>
    <row r="38" spans="1:8" ht="51">
      <c r="A38" s="4"/>
      <c r="B38" s="8" t="s">
        <v>28</v>
      </c>
      <c r="C38" s="12">
        <v>0.123</v>
      </c>
      <c r="D38" s="12">
        <v>0.13</v>
      </c>
      <c r="E38" s="12">
        <v>0.13</v>
      </c>
      <c r="F38" s="12">
        <v>0.13</v>
      </c>
      <c r="G38" s="12">
        <v>0.13</v>
      </c>
      <c r="H38" s="12"/>
    </row>
    <row r="39" spans="1:8" ht="12.75">
      <c r="A39" s="4"/>
      <c r="B39" s="6" t="s">
        <v>29</v>
      </c>
      <c r="C39" s="21">
        <f aca="true" t="shared" si="6" ref="C39:H39">C40+C41+C42+C43+C44+C45</f>
        <v>0.593</v>
      </c>
      <c r="D39" s="21">
        <f t="shared" si="6"/>
        <v>0.593</v>
      </c>
      <c r="E39" s="21">
        <f t="shared" si="6"/>
        <v>0.593</v>
      </c>
      <c r="F39" s="21">
        <f t="shared" si="6"/>
        <v>0.513</v>
      </c>
      <c r="G39" s="21">
        <f t="shared" si="6"/>
        <v>0.43599999999999994</v>
      </c>
      <c r="H39" s="21">
        <f t="shared" si="6"/>
        <v>0</v>
      </c>
    </row>
    <row r="40" spans="1:8" ht="12.75">
      <c r="A40" s="4"/>
      <c r="B40" s="8" t="s">
        <v>30</v>
      </c>
      <c r="C40" s="12">
        <v>0.045</v>
      </c>
      <c r="D40" s="12">
        <v>0.045</v>
      </c>
      <c r="E40" s="12">
        <v>0.045</v>
      </c>
      <c r="F40" s="12">
        <v>0.045</v>
      </c>
      <c r="G40" s="12">
        <v>0.022</v>
      </c>
      <c r="H40" s="12"/>
    </row>
    <row r="41" spans="1:8" ht="25.5">
      <c r="A41" s="4"/>
      <c r="B41" s="8" t="s">
        <v>31</v>
      </c>
      <c r="C41" s="12">
        <v>0.034</v>
      </c>
      <c r="D41" s="12">
        <v>0.034</v>
      </c>
      <c r="E41" s="12">
        <v>0.034</v>
      </c>
      <c r="F41" s="12">
        <v>0.034</v>
      </c>
      <c r="G41" s="12">
        <v>0.034</v>
      </c>
      <c r="H41" s="26"/>
    </row>
    <row r="42" spans="1:8" ht="12.75">
      <c r="A42" s="4"/>
      <c r="B42" s="8" t="s">
        <v>22</v>
      </c>
      <c r="C42" s="12">
        <v>0.168</v>
      </c>
      <c r="D42" s="12">
        <v>0.168</v>
      </c>
      <c r="E42" s="12">
        <v>0.168</v>
      </c>
      <c r="F42" s="12">
        <v>0.112</v>
      </c>
      <c r="G42" s="12">
        <v>0.123</v>
      </c>
      <c r="H42" s="26"/>
    </row>
    <row r="43" spans="1:8" ht="12.75">
      <c r="A43" s="4"/>
      <c r="B43" s="8" t="s">
        <v>32</v>
      </c>
      <c r="C43" s="12">
        <v>0.19</v>
      </c>
      <c r="D43" s="12">
        <v>0.19</v>
      </c>
      <c r="E43" s="12">
        <v>0.19</v>
      </c>
      <c r="F43" s="12">
        <v>0.19</v>
      </c>
      <c r="G43" s="12">
        <v>0.157</v>
      </c>
      <c r="H43" s="26"/>
    </row>
    <row r="44" spans="1:8" ht="25.5">
      <c r="A44" s="4"/>
      <c r="B44" s="8" t="s">
        <v>33</v>
      </c>
      <c r="C44" s="12">
        <v>0.078</v>
      </c>
      <c r="D44" s="12">
        <v>0.078</v>
      </c>
      <c r="E44" s="12">
        <v>0.078</v>
      </c>
      <c r="F44" s="12">
        <v>0.066</v>
      </c>
      <c r="G44" s="12">
        <v>0.05</v>
      </c>
      <c r="H44" s="26"/>
    </row>
    <row r="45" spans="1:8" ht="12.75">
      <c r="A45" s="4"/>
      <c r="B45" s="8" t="s">
        <v>34</v>
      </c>
      <c r="C45" s="12">
        <v>0.078</v>
      </c>
      <c r="D45" s="12">
        <v>0.078</v>
      </c>
      <c r="E45" s="12">
        <v>0.078</v>
      </c>
      <c r="F45" s="12">
        <v>0.066</v>
      </c>
      <c r="G45" s="12">
        <v>0.05</v>
      </c>
      <c r="H45" s="26"/>
    </row>
    <row r="46" spans="1:8" ht="12.75">
      <c r="A46" s="4"/>
      <c r="B46" s="6" t="s">
        <v>35</v>
      </c>
      <c r="C46" s="21">
        <f aca="true" t="shared" si="7" ref="C46:H46">C47+C48+C49+C50+C51</f>
        <v>0.21200000000000002</v>
      </c>
      <c r="D46" s="21">
        <f t="shared" si="7"/>
        <v>0.21200000000000002</v>
      </c>
      <c r="E46" s="21">
        <f t="shared" si="7"/>
        <v>0.21200000000000002</v>
      </c>
      <c r="F46" s="21">
        <f t="shared" si="7"/>
        <v>0.14800000000000002</v>
      </c>
      <c r="G46" s="21">
        <f t="shared" si="7"/>
        <v>0.14400000000000002</v>
      </c>
      <c r="H46" s="21">
        <f t="shared" si="7"/>
        <v>0.10299999999999998</v>
      </c>
    </row>
    <row r="47" spans="1:8" ht="12.75">
      <c r="A47" s="4"/>
      <c r="B47" s="8" t="s">
        <v>36</v>
      </c>
      <c r="C47" s="12">
        <v>0.078</v>
      </c>
      <c r="D47" s="12">
        <v>0.078</v>
      </c>
      <c r="E47" s="12">
        <v>0.078</v>
      </c>
      <c r="F47" s="12">
        <v>0.043</v>
      </c>
      <c r="G47" s="12">
        <v>0.039</v>
      </c>
      <c r="H47" s="12">
        <v>0.039</v>
      </c>
    </row>
    <row r="48" spans="1:8" ht="12.75">
      <c r="A48" s="4"/>
      <c r="B48" s="8" t="s">
        <v>37</v>
      </c>
      <c r="C48" s="12">
        <v>0.101</v>
      </c>
      <c r="D48" s="12">
        <v>0.101</v>
      </c>
      <c r="E48" s="12">
        <v>0.101</v>
      </c>
      <c r="F48" s="12">
        <v>0.078</v>
      </c>
      <c r="G48" s="12">
        <v>0.078</v>
      </c>
      <c r="H48" s="12">
        <v>0.045</v>
      </c>
    </row>
    <row r="49" spans="1:8" ht="12.75">
      <c r="A49" s="4"/>
      <c r="B49" s="8" t="s">
        <v>38</v>
      </c>
      <c r="C49" s="12">
        <v>0.011</v>
      </c>
      <c r="D49" s="12">
        <v>0.011</v>
      </c>
      <c r="E49" s="12">
        <v>0.011</v>
      </c>
      <c r="F49" s="12">
        <v>0.011</v>
      </c>
      <c r="G49" s="12">
        <v>0.011</v>
      </c>
      <c r="H49" s="12">
        <v>0.011</v>
      </c>
    </row>
    <row r="50" spans="1:8" ht="12.75">
      <c r="A50" s="4"/>
      <c r="B50" s="8" t="s">
        <v>39</v>
      </c>
      <c r="C50" s="12">
        <v>0.011</v>
      </c>
      <c r="D50" s="12">
        <v>0.011</v>
      </c>
      <c r="E50" s="12">
        <v>0.011</v>
      </c>
      <c r="F50" s="12">
        <v>0.008</v>
      </c>
      <c r="G50" s="12">
        <v>0.008</v>
      </c>
      <c r="H50" s="12"/>
    </row>
    <row r="51" spans="1:8" ht="12.75">
      <c r="A51" s="4"/>
      <c r="B51" s="8" t="s">
        <v>40</v>
      </c>
      <c r="C51" s="12">
        <v>0.011</v>
      </c>
      <c r="D51" s="12">
        <v>0.011</v>
      </c>
      <c r="E51" s="12">
        <v>0.011</v>
      </c>
      <c r="F51" s="12">
        <v>0.008</v>
      </c>
      <c r="G51" s="12">
        <v>0.008</v>
      </c>
      <c r="H51" s="12">
        <v>0.008</v>
      </c>
    </row>
    <row r="52" spans="1:8" ht="12.75">
      <c r="A52" s="4"/>
      <c r="B52" s="11" t="s">
        <v>41</v>
      </c>
      <c r="C52" s="21">
        <v>0.11</v>
      </c>
      <c r="D52" s="21">
        <v>0.27</v>
      </c>
      <c r="E52" s="21">
        <v>0.27</v>
      </c>
      <c r="F52" s="21">
        <v>0.27</v>
      </c>
      <c r="G52" s="21">
        <v>0.07</v>
      </c>
      <c r="H52" s="21">
        <v>0.07</v>
      </c>
    </row>
    <row r="53" spans="1:8" ht="25.5">
      <c r="A53" s="4"/>
      <c r="B53" s="10" t="s">
        <v>42</v>
      </c>
      <c r="C53" s="25"/>
      <c r="D53" s="25"/>
      <c r="E53" s="25"/>
      <c r="F53" s="25"/>
      <c r="G53" s="25"/>
      <c r="H53" s="25"/>
    </row>
    <row r="54" spans="1:8" ht="25.5">
      <c r="A54" s="4"/>
      <c r="B54" s="10" t="s">
        <v>43</v>
      </c>
      <c r="C54" s="21">
        <v>0.12</v>
      </c>
      <c r="D54" s="21">
        <v>0.12</v>
      </c>
      <c r="E54" s="21">
        <v>0.12</v>
      </c>
      <c r="F54" s="21">
        <v>0.12</v>
      </c>
      <c r="G54" s="21">
        <v>0.12</v>
      </c>
      <c r="H54" s="21">
        <v>0.12</v>
      </c>
    </row>
    <row r="55" spans="1:8" ht="12.75">
      <c r="A55" s="4"/>
      <c r="B55" s="11" t="s">
        <v>44</v>
      </c>
      <c r="C55" s="21">
        <v>0.07</v>
      </c>
      <c r="D55" s="21">
        <v>0.07</v>
      </c>
      <c r="E55" s="21">
        <v>0.07</v>
      </c>
      <c r="F55" s="21">
        <v>0.07</v>
      </c>
      <c r="G55" s="21">
        <v>0.04</v>
      </c>
      <c r="H55" s="21">
        <v>0.01</v>
      </c>
    </row>
    <row r="56" spans="1:8" ht="25.5">
      <c r="A56" s="4"/>
      <c r="B56" s="11" t="s">
        <v>45</v>
      </c>
      <c r="C56" s="21">
        <v>1.11</v>
      </c>
      <c r="D56" s="21">
        <v>1.11</v>
      </c>
      <c r="E56" s="21">
        <v>0.82</v>
      </c>
      <c r="F56" s="21">
        <v>0.82</v>
      </c>
      <c r="G56" s="21">
        <v>0.56</v>
      </c>
      <c r="H56" s="21">
        <v>0.15</v>
      </c>
    </row>
    <row r="57" spans="1:8" ht="27.75" customHeight="1">
      <c r="A57" s="4"/>
      <c r="B57" s="11" t="s">
        <v>46</v>
      </c>
      <c r="C57" s="26">
        <v>0.036</v>
      </c>
      <c r="D57" s="26">
        <v>0.036</v>
      </c>
      <c r="E57" s="26">
        <v>0.036</v>
      </c>
      <c r="F57" s="26">
        <v>0.036</v>
      </c>
      <c r="G57" s="26">
        <v>0.036</v>
      </c>
      <c r="H57" s="26">
        <v>0.036</v>
      </c>
    </row>
    <row r="58" spans="1:8" ht="20.25" customHeight="1">
      <c r="A58" s="4"/>
      <c r="B58" s="11" t="s">
        <v>47</v>
      </c>
      <c r="C58" s="21">
        <v>0.09</v>
      </c>
      <c r="D58" s="21">
        <v>0.09</v>
      </c>
      <c r="E58" s="21"/>
      <c r="F58" s="21"/>
      <c r="G58" s="21"/>
      <c r="H58" s="21"/>
    </row>
    <row r="59" spans="1:8" ht="12.75">
      <c r="A59" s="4"/>
      <c r="B59" s="11" t="s">
        <v>56</v>
      </c>
      <c r="C59" s="21">
        <v>0.05</v>
      </c>
      <c r="D59" s="21">
        <v>0.05</v>
      </c>
      <c r="E59" s="21"/>
      <c r="F59" s="21"/>
      <c r="G59" s="21"/>
      <c r="H59" s="21"/>
    </row>
    <row r="60" spans="1:8" ht="12.75">
      <c r="A60" s="4"/>
      <c r="B60" s="11" t="s">
        <v>48</v>
      </c>
      <c r="C60" s="21">
        <f>C13+C28+C34+C39+C46+C52+C53+C54+C55+C56+C57+C58+C59</f>
        <v>5.055</v>
      </c>
      <c r="D60" s="21">
        <f>D13+D28+D34+D39+D46+D52+D53+D54+D55+D56+D57+D58+D59</f>
        <v>4.337789115646258</v>
      </c>
      <c r="E60" s="21">
        <f>E13+E28+E34+E39+E46+E52+E53+E54+E55+E56+E57+E58</f>
        <v>4.275136054421768</v>
      </c>
      <c r="F60" s="21">
        <f>F13+F28+F34+F39+F46+F52+F53+F54+F55+F56+F57+F58</f>
        <v>3.48934693877551</v>
      </c>
      <c r="G60" s="21">
        <f>G13+G28+G34+G39+G46+G52+G53+G54+G55+G56+G57+G58</f>
        <v>2.542414965986395</v>
      </c>
      <c r="H60" s="21">
        <f>H13+H28+H34+H39+H46+H52+H53+H54+H55+H56+H57+H58</f>
        <v>0.6723333333333333</v>
      </c>
    </row>
    <row r="61" spans="1:8" ht="25.5">
      <c r="A61" s="4"/>
      <c r="B61" s="11" t="s">
        <v>49</v>
      </c>
      <c r="C61" s="21">
        <f aca="true" t="shared" si="8" ref="C61:H61">C12-C60</f>
        <v>1.644108000000001</v>
      </c>
      <c r="D61" s="21">
        <f t="shared" si="8"/>
        <v>1.0134468843537423</v>
      </c>
      <c r="E61" s="21">
        <f t="shared" si="8"/>
        <v>1.638639945578233</v>
      </c>
      <c r="F61" s="21">
        <f t="shared" si="8"/>
        <v>0.9014770612244902</v>
      </c>
      <c r="G61" s="21">
        <f t="shared" si="8"/>
        <v>0.7164410340136049</v>
      </c>
      <c r="H61" s="21">
        <f t="shared" si="8"/>
        <v>1.247666666666666</v>
      </c>
    </row>
    <row r="62" spans="1:8" ht="12.75">
      <c r="A62" s="4">
        <v>2</v>
      </c>
      <c r="B62" s="11" t="s">
        <v>50</v>
      </c>
      <c r="C62" s="21">
        <v>0.19</v>
      </c>
      <c r="D62" s="21">
        <v>0.16</v>
      </c>
      <c r="E62" s="21">
        <v>0.19</v>
      </c>
      <c r="F62" s="21">
        <v>0.16</v>
      </c>
      <c r="G62" s="21">
        <v>0.11</v>
      </c>
      <c r="H62" s="21">
        <v>0.08</v>
      </c>
    </row>
    <row r="63" spans="1:8" ht="12.75">
      <c r="A63" s="4">
        <v>3</v>
      </c>
      <c r="B63" s="11" t="s">
        <v>51</v>
      </c>
      <c r="C63" s="21">
        <v>0.28</v>
      </c>
      <c r="D63" s="21">
        <v>0.28</v>
      </c>
      <c r="E63" s="21">
        <v>0.28</v>
      </c>
      <c r="F63" s="21">
        <v>0.28</v>
      </c>
      <c r="G63" s="21">
        <v>0.28</v>
      </c>
      <c r="H63" s="21">
        <v>0.28</v>
      </c>
    </row>
    <row r="64" spans="1:8" ht="12.75">
      <c r="A64" s="4">
        <v>4</v>
      </c>
      <c r="B64" s="11" t="s">
        <v>52</v>
      </c>
      <c r="C64" s="21">
        <f>0.49*1.17*1.24</f>
        <v>0.7108919999999999</v>
      </c>
      <c r="D64" s="21">
        <f>0.33*1.17*1.24</f>
        <v>0.47876399999999997</v>
      </c>
      <c r="E64" s="21">
        <f>0.28*1.17*1.24</f>
        <v>0.406224</v>
      </c>
      <c r="F64" s="21">
        <f>0.22*1.17*1.24</f>
        <v>0.31917599999999996</v>
      </c>
      <c r="G64" s="21">
        <f>0.18*1.17*1.24</f>
        <v>0.261144</v>
      </c>
      <c r="H64" s="21">
        <v>0.19</v>
      </c>
    </row>
    <row r="65" spans="1:8" ht="12.75">
      <c r="A65" s="4">
        <v>6</v>
      </c>
      <c r="B65" s="11" t="s">
        <v>57</v>
      </c>
      <c r="C65" s="21">
        <v>1.59</v>
      </c>
      <c r="D65" s="21">
        <v>1.59</v>
      </c>
      <c r="E65" s="21">
        <v>1.59</v>
      </c>
      <c r="F65" s="21">
        <v>1.59</v>
      </c>
      <c r="G65" s="21">
        <v>1.59</v>
      </c>
      <c r="H65" s="21">
        <v>1.59</v>
      </c>
    </row>
    <row r="66" spans="1:8" ht="12.75">
      <c r="A66" s="4">
        <v>8</v>
      </c>
      <c r="B66" s="11" t="s">
        <v>54</v>
      </c>
      <c r="C66" s="21">
        <v>1.33</v>
      </c>
      <c r="D66" s="21">
        <v>1.12</v>
      </c>
      <c r="E66" s="21">
        <v>0.93</v>
      </c>
      <c r="F66" s="21">
        <v>0.74</v>
      </c>
      <c r="G66" s="21">
        <v>0.57</v>
      </c>
      <c r="H66" s="21">
        <v>0.39</v>
      </c>
    </row>
    <row r="67" spans="1:8" ht="12.75">
      <c r="A67" s="4">
        <v>9</v>
      </c>
      <c r="B67" s="11" t="s">
        <v>58</v>
      </c>
      <c r="C67" s="21">
        <v>0.14</v>
      </c>
      <c r="D67" s="21">
        <v>0.14</v>
      </c>
      <c r="E67" s="21">
        <v>0.14</v>
      </c>
      <c r="F67" s="21">
        <v>0.14</v>
      </c>
      <c r="G67" s="21">
        <v>0.14</v>
      </c>
      <c r="H67" s="21"/>
    </row>
    <row r="68" spans="1:8" ht="12.75">
      <c r="A68" s="4">
        <v>10</v>
      </c>
      <c r="B68" s="11" t="s">
        <v>59</v>
      </c>
      <c r="C68" s="21">
        <v>0.09</v>
      </c>
      <c r="D68" s="21">
        <v>0.09</v>
      </c>
      <c r="E68" s="21">
        <v>0.09</v>
      </c>
      <c r="F68" s="21">
        <v>0.09</v>
      </c>
      <c r="G68" s="21">
        <v>0.09</v>
      </c>
      <c r="H68" s="21">
        <v>0.09</v>
      </c>
    </row>
    <row r="69" spans="1:8" ht="12.75">
      <c r="A69" s="4">
        <v>11</v>
      </c>
      <c r="B69" s="16" t="s">
        <v>53</v>
      </c>
      <c r="C69" s="21">
        <v>2.14</v>
      </c>
      <c r="D69" s="21">
        <v>2.14</v>
      </c>
      <c r="E69" s="21"/>
      <c r="F69" s="21"/>
      <c r="G69" s="21"/>
      <c r="H69" s="21"/>
    </row>
    <row r="70" spans="2:8" ht="12.75">
      <c r="B70" s="2"/>
      <c r="C70" s="24"/>
      <c r="D70" s="24"/>
      <c r="E70" s="24"/>
      <c r="F70" s="24"/>
      <c r="G70" s="24"/>
      <c r="H70" s="24"/>
    </row>
    <row r="71" spans="2:8" ht="12.75">
      <c r="B71" s="2"/>
      <c r="C71" s="23"/>
      <c r="D71" s="24"/>
      <c r="E71" s="24"/>
      <c r="F71" s="24"/>
      <c r="G71" s="24"/>
      <c r="H71" s="24"/>
    </row>
    <row r="72" spans="2:8" ht="12.75">
      <c r="B72" s="2"/>
      <c r="C72" s="23"/>
      <c r="D72" s="24"/>
      <c r="E72" s="24"/>
      <c r="F72" s="24"/>
      <c r="G72" s="24"/>
      <c r="H72" s="24"/>
    </row>
    <row r="73" spans="2:8" ht="12.75">
      <c r="B73" s="2"/>
      <c r="C73" s="23"/>
      <c r="D73" s="24"/>
      <c r="E73" s="24"/>
      <c r="F73" s="24"/>
      <c r="G73" s="24"/>
      <c r="H73" s="24"/>
    </row>
    <row r="74" spans="2:8" ht="12.75">
      <c r="B74" s="2"/>
      <c r="C74" s="23"/>
      <c r="D74" s="24"/>
      <c r="E74" s="24"/>
      <c r="F74" s="24"/>
      <c r="G74" s="24"/>
      <c r="H74" s="24"/>
    </row>
    <row r="75" spans="2:8" ht="12.75">
      <c r="B75" s="2"/>
      <c r="C75" s="23"/>
      <c r="D75" s="24"/>
      <c r="E75" s="24"/>
      <c r="F75" s="24"/>
      <c r="G75" s="24"/>
      <c r="H75" s="24"/>
    </row>
    <row r="76" spans="2:8" ht="12.75">
      <c r="B76" s="2"/>
      <c r="C76" s="23"/>
      <c r="D76" s="24"/>
      <c r="E76" s="24"/>
      <c r="F76" s="24"/>
      <c r="G76" s="24"/>
      <c r="H76" s="24"/>
    </row>
    <row r="77" spans="2:8" ht="12.75">
      <c r="B77" s="2"/>
      <c r="C77" s="23"/>
      <c r="D77" s="24"/>
      <c r="E77" s="24"/>
      <c r="F77" s="24"/>
      <c r="G77" s="24"/>
      <c r="H77" s="24"/>
    </row>
    <row r="78" spans="2:8" ht="12.75">
      <c r="B78" s="2"/>
      <c r="C78" s="23"/>
      <c r="D78" s="24"/>
      <c r="E78" s="24"/>
      <c r="F78" s="24"/>
      <c r="G78" s="24"/>
      <c r="H78" s="24"/>
    </row>
    <row r="79" spans="2:8" ht="12.75">
      <c r="B79" s="2"/>
      <c r="C79" s="23"/>
      <c r="D79" s="24"/>
      <c r="E79" s="24"/>
      <c r="F79" s="24"/>
      <c r="G79" s="24"/>
      <c r="H79" s="24"/>
    </row>
    <row r="80" spans="2:8" ht="12.75">
      <c r="B80" s="2"/>
      <c r="C80" s="23"/>
      <c r="D80" s="24"/>
      <c r="E80" s="24"/>
      <c r="F80" s="24"/>
      <c r="G80" s="24"/>
      <c r="H80" s="24"/>
    </row>
    <row r="81" spans="2:8" ht="12.75">
      <c r="B81" s="2"/>
      <c r="C81" s="23"/>
      <c r="D81" s="24"/>
      <c r="E81" s="24"/>
      <c r="F81" s="24"/>
      <c r="G81" s="24"/>
      <c r="H81" s="24"/>
    </row>
    <row r="82" spans="2:8" ht="12.75">
      <c r="B82" s="2"/>
      <c r="C82" s="23"/>
      <c r="D82" s="24"/>
      <c r="E82" s="24"/>
      <c r="F82" s="24"/>
      <c r="G82" s="24"/>
      <c r="H82" s="24"/>
    </row>
    <row r="83" spans="2:8" ht="12.75">
      <c r="B83" s="2"/>
      <c r="C83" s="18"/>
      <c r="D83" s="14"/>
      <c r="E83" s="14"/>
      <c r="F83" s="14"/>
      <c r="G83" s="14"/>
      <c r="H83" s="14"/>
    </row>
    <row r="84" spans="2:8" ht="12.75">
      <c r="B84" s="2"/>
      <c r="C84" s="18"/>
      <c r="D84" s="14"/>
      <c r="E84" s="14"/>
      <c r="F84" s="14"/>
      <c r="G84" s="14"/>
      <c r="H84" s="14"/>
    </row>
    <row r="85" spans="2:8" ht="12.75">
      <c r="B85" s="2"/>
      <c r="C85" s="18"/>
      <c r="D85" s="14"/>
      <c r="E85" s="14"/>
      <c r="F85" s="14"/>
      <c r="G85" s="14"/>
      <c r="H85" s="14"/>
    </row>
    <row r="86" spans="2:8" ht="12.75">
      <c r="B86" s="2"/>
      <c r="C86" s="18"/>
      <c r="D86" s="14"/>
      <c r="E86" s="14"/>
      <c r="F86" s="14"/>
      <c r="G86" s="14"/>
      <c r="H86" s="14"/>
    </row>
    <row r="87" spans="2:8" ht="12.75">
      <c r="B87" s="2"/>
      <c r="C87" s="18"/>
      <c r="D87" s="14"/>
      <c r="E87" s="14"/>
      <c r="F87" s="14"/>
      <c r="G87" s="14"/>
      <c r="H87" s="14"/>
    </row>
    <row r="88" spans="2:8" ht="12.75">
      <c r="B88" s="2"/>
      <c r="C88" s="18"/>
      <c r="D88" s="14"/>
      <c r="E88" s="14"/>
      <c r="F88" s="14"/>
      <c r="G88" s="14"/>
      <c r="H88" s="14"/>
    </row>
    <row r="89" spans="2:8" ht="12.75">
      <c r="B89" s="2"/>
      <c r="C89" s="18"/>
      <c r="D89" s="14"/>
      <c r="E89" s="14"/>
      <c r="F89" s="14"/>
      <c r="G89" s="14"/>
      <c r="H89" s="14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</sheetData>
  <sheetProtection/>
  <mergeCells count="6">
    <mergeCell ref="B8:H8"/>
    <mergeCell ref="B9:H9"/>
    <mergeCell ref="A10:A11"/>
    <mergeCell ref="B10:B11"/>
    <mergeCell ref="C10:H10"/>
    <mergeCell ref="B7:H7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125" style="3" customWidth="1"/>
    <col min="2" max="2" width="81.25390625" style="1" customWidth="1"/>
    <col min="3" max="16384" width="9.125" style="1" customWidth="1"/>
  </cols>
  <sheetData>
    <row r="1" ht="15.75" customHeight="1">
      <c r="B1" s="35"/>
    </row>
    <row r="2" ht="32.25" customHeight="1">
      <c r="B2" s="34" t="s">
        <v>97</v>
      </c>
    </row>
    <row r="3" spans="1:2" ht="13.5" customHeight="1">
      <c r="A3" s="20" t="s">
        <v>1</v>
      </c>
      <c r="B3" s="20" t="s">
        <v>2</v>
      </c>
    </row>
    <row r="4" spans="1:2" ht="13.5" customHeight="1">
      <c r="A4" s="33">
        <v>1</v>
      </c>
      <c r="B4" s="33"/>
    </row>
    <row r="5" spans="1:2" ht="12.75">
      <c r="A5" s="32" t="s">
        <v>69</v>
      </c>
      <c r="B5" s="6" t="s">
        <v>67</v>
      </c>
    </row>
    <row r="6" spans="1:2" ht="13.5">
      <c r="A6" s="32" t="s">
        <v>72</v>
      </c>
      <c r="B6" s="7" t="s">
        <v>68</v>
      </c>
    </row>
    <row r="7" spans="1:2" ht="12.75">
      <c r="A7" s="4"/>
      <c r="B7" s="8" t="s">
        <v>9</v>
      </c>
    </row>
    <row r="8" spans="1:2" ht="12.75">
      <c r="A8" s="4"/>
      <c r="B8" s="8" t="s">
        <v>55</v>
      </c>
    </row>
    <row r="9" spans="1:2" ht="12.75">
      <c r="A9" s="4"/>
      <c r="B9" s="8" t="s">
        <v>18</v>
      </c>
    </row>
    <row r="10" spans="1:2" ht="12.75">
      <c r="A10" s="4"/>
      <c r="B10" s="8" t="s">
        <v>8</v>
      </c>
    </row>
    <row r="11" spans="1:2" ht="12.75">
      <c r="A11" s="4"/>
      <c r="B11" s="8" t="s">
        <v>7</v>
      </c>
    </row>
    <row r="12" spans="1:2" ht="13.5">
      <c r="A12" s="4" t="s">
        <v>73</v>
      </c>
      <c r="B12" s="7" t="s">
        <v>71</v>
      </c>
    </row>
    <row r="13" spans="1:2" ht="12.75">
      <c r="A13" s="4"/>
      <c r="B13" s="8" t="s">
        <v>11</v>
      </c>
    </row>
    <row r="14" spans="1:2" ht="12.75">
      <c r="A14" s="4"/>
      <c r="B14" s="8" t="s">
        <v>12</v>
      </c>
    </row>
    <row r="15" spans="1:2" ht="12.75">
      <c r="A15" s="4"/>
      <c r="B15" s="8" t="s">
        <v>13</v>
      </c>
    </row>
    <row r="16" spans="1:2" ht="15.75" customHeight="1">
      <c r="A16" s="4"/>
      <c r="B16" s="8" t="s">
        <v>14</v>
      </c>
    </row>
    <row r="17" spans="1:2" ht="12.75">
      <c r="A17" s="4"/>
      <c r="B17" s="8" t="s">
        <v>15</v>
      </c>
    </row>
    <row r="18" spans="1:2" ht="12.75">
      <c r="A18" s="4"/>
      <c r="B18" s="8" t="s">
        <v>16</v>
      </c>
    </row>
    <row r="19" spans="1:2" ht="12.75">
      <c r="A19" s="4"/>
      <c r="B19" s="8" t="s">
        <v>17</v>
      </c>
    </row>
    <row r="20" spans="1:2" ht="12.75">
      <c r="A20" s="4" t="s">
        <v>70</v>
      </c>
      <c r="B20" s="6" t="s">
        <v>75</v>
      </c>
    </row>
    <row r="21" spans="1:2" ht="12.75">
      <c r="A21" s="4"/>
      <c r="B21" s="8" t="s">
        <v>20</v>
      </c>
    </row>
    <row r="22" spans="1:2" ht="15.75" customHeight="1">
      <c r="A22" s="4"/>
      <c r="B22" s="9" t="s">
        <v>21</v>
      </c>
    </row>
    <row r="23" spans="1:2" ht="12.75">
      <c r="A23" s="4"/>
      <c r="B23" s="8" t="s">
        <v>22</v>
      </c>
    </row>
    <row r="24" spans="1:2" ht="14.25" customHeight="1">
      <c r="A24" s="4"/>
      <c r="B24" s="8" t="s">
        <v>23</v>
      </c>
    </row>
    <row r="25" spans="1:2" ht="13.5" customHeight="1">
      <c r="A25" s="4"/>
      <c r="B25" s="9" t="s">
        <v>24</v>
      </c>
    </row>
    <row r="26" spans="1:2" ht="12.75">
      <c r="A26" s="4" t="s">
        <v>74</v>
      </c>
      <c r="B26" s="6" t="s">
        <v>76</v>
      </c>
    </row>
    <row r="27" spans="1:2" ht="12.75">
      <c r="A27" s="4"/>
      <c r="B27" s="8" t="s">
        <v>26</v>
      </c>
    </row>
    <row r="28" spans="1:2" ht="12.75">
      <c r="A28" s="4"/>
      <c r="B28" s="8" t="s">
        <v>0</v>
      </c>
    </row>
    <row r="29" spans="1:2" ht="12.75">
      <c r="A29" s="4"/>
      <c r="B29" s="8" t="s">
        <v>27</v>
      </c>
    </row>
    <row r="30" spans="1:2" ht="38.25">
      <c r="A30" s="4"/>
      <c r="B30" s="8" t="s">
        <v>28</v>
      </c>
    </row>
    <row r="31" spans="1:2" ht="12.75">
      <c r="A31" s="4" t="s">
        <v>77</v>
      </c>
      <c r="B31" s="6" t="s">
        <v>78</v>
      </c>
    </row>
    <row r="32" spans="1:2" ht="12.75">
      <c r="A32" s="4"/>
      <c r="B32" s="8" t="s">
        <v>30</v>
      </c>
    </row>
    <row r="33" spans="1:2" ht="12.75">
      <c r="A33" s="4"/>
      <c r="B33" s="8" t="s">
        <v>31</v>
      </c>
    </row>
    <row r="34" spans="1:2" ht="12.75">
      <c r="A34" s="4"/>
      <c r="B34" s="8" t="s">
        <v>22</v>
      </c>
    </row>
    <row r="35" spans="1:2" ht="12.75">
      <c r="A35" s="4"/>
      <c r="B35" s="8" t="s">
        <v>32</v>
      </c>
    </row>
    <row r="36" spans="1:2" ht="12.75">
      <c r="A36" s="4"/>
      <c r="B36" s="8" t="s">
        <v>33</v>
      </c>
    </row>
    <row r="37" spans="1:2" ht="12.75">
      <c r="A37" s="4"/>
      <c r="B37" s="8" t="s">
        <v>34</v>
      </c>
    </row>
    <row r="38" spans="1:2" ht="12.75">
      <c r="A38" s="4" t="s">
        <v>79</v>
      </c>
      <c r="B38" s="6" t="s">
        <v>86</v>
      </c>
    </row>
    <row r="39" spans="1:2" ht="12.75">
      <c r="A39" s="4"/>
      <c r="B39" s="8" t="s">
        <v>36</v>
      </c>
    </row>
    <row r="40" spans="1:2" ht="12.75">
      <c r="A40" s="4"/>
      <c r="B40" s="8" t="s">
        <v>37</v>
      </c>
    </row>
    <row r="41" spans="1:2" ht="12.75">
      <c r="A41" s="4"/>
      <c r="B41" s="8" t="s">
        <v>38</v>
      </c>
    </row>
    <row r="42" spans="1:2" ht="12.75">
      <c r="A42" s="4"/>
      <c r="B42" s="8" t="s">
        <v>39</v>
      </c>
    </row>
    <row r="43" spans="1:2" ht="12.75">
      <c r="A43" s="4"/>
      <c r="B43" s="8" t="s">
        <v>40</v>
      </c>
    </row>
    <row r="44" spans="1:2" ht="12.75">
      <c r="A44" s="4" t="s">
        <v>80</v>
      </c>
      <c r="B44" s="11" t="s">
        <v>87</v>
      </c>
    </row>
    <row r="45" spans="1:2" ht="12.75">
      <c r="A45" s="4" t="s">
        <v>81</v>
      </c>
      <c r="B45" s="10" t="s">
        <v>88</v>
      </c>
    </row>
    <row r="46" spans="1:2" ht="25.5">
      <c r="A46" s="4" t="s">
        <v>82</v>
      </c>
      <c r="B46" s="10" t="s">
        <v>89</v>
      </c>
    </row>
    <row r="47" spans="1:2" ht="12.75">
      <c r="A47" s="4" t="s">
        <v>83</v>
      </c>
      <c r="B47" s="11" t="s">
        <v>90</v>
      </c>
    </row>
    <row r="48" spans="1:2" ht="25.5">
      <c r="A48" s="4" t="s">
        <v>84</v>
      </c>
      <c r="B48" s="11" t="s">
        <v>91</v>
      </c>
    </row>
    <row r="49" spans="1:2" ht="27.75" customHeight="1">
      <c r="A49" s="4" t="s">
        <v>85</v>
      </c>
      <c r="B49" s="11" t="s">
        <v>92</v>
      </c>
    </row>
    <row r="50" spans="1:2" ht="12.75" customHeight="1">
      <c r="A50" s="4" t="s">
        <v>93</v>
      </c>
      <c r="B50" s="11" t="s">
        <v>95</v>
      </c>
    </row>
    <row r="51" spans="1:2" ht="14.25" customHeight="1">
      <c r="A51" s="4" t="s">
        <v>94</v>
      </c>
      <c r="B51" s="11" t="s">
        <v>96</v>
      </c>
    </row>
    <row r="52" spans="1:2" ht="12.75">
      <c r="A52" s="4">
        <v>2</v>
      </c>
      <c r="B52" s="11" t="s">
        <v>50</v>
      </c>
    </row>
    <row r="53" spans="1:2" ht="12.75">
      <c r="A53" s="4">
        <v>3</v>
      </c>
      <c r="B53" s="11" t="s">
        <v>51</v>
      </c>
    </row>
    <row r="54" spans="1:2" ht="12.75">
      <c r="A54" s="4">
        <v>4</v>
      </c>
      <c r="B54" s="11" t="s">
        <v>52</v>
      </c>
    </row>
    <row r="55" spans="1:2" ht="12.75">
      <c r="A55" s="4">
        <v>5</v>
      </c>
      <c r="B55" s="11" t="s">
        <v>57</v>
      </c>
    </row>
    <row r="56" spans="1:2" ht="12.75">
      <c r="A56" s="4">
        <v>6</v>
      </c>
      <c r="B56" s="11" t="s">
        <v>54</v>
      </c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</sheetData>
  <sheetProtection/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2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7.125" style="3" customWidth="1"/>
    <col min="2" max="2" width="81.25390625" style="1" customWidth="1"/>
    <col min="3" max="16384" width="9.125" style="1" customWidth="1"/>
  </cols>
  <sheetData>
    <row r="1" ht="15.75" customHeight="1">
      <c r="B1" s="35"/>
    </row>
    <row r="2" ht="32.25" customHeight="1">
      <c r="B2" s="34" t="s">
        <v>98</v>
      </c>
    </row>
    <row r="3" spans="1:2" ht="13.5" customHeight="1">
      <c r="A3" s="20" t="s">
        <v>1</v>
      </c>
      <c r="B3" s="20" t="s">
        <v>2</v>
      </c>
    </row>
    <row r="4" spans="1:2" ht="13.5" customHeight="1">
      <c r="A4" s="33">
        <v>1</v>
      </c>
      <c r="B4" s="33"/>
    </row>
    <row r="5" spans="1:2" ht="12.75">
      <c r="A5" s="32" t="s">
        <v>69</v>
      </c>
      <c r="B5" s="6" t="s">
        <v>67</v>
      </c>
    </row>
    <row r="6" spans="1:2" ht="13.5">
      <c r="A6" s="32" t="s">
        <v>72</v>
      </c>
      <c r="B6" s="7" t="s">
        <v>68</v>
      </c>
    </row>
    <row r="7" spans="1:2" ht="12.75">
      <c r="A7" s="4"/>
      <c r="B7" s="8" t="s">
        <v>9</v>
      </c>
    </row>
    <row r="8" spans="1:2" ht="12.75">
      <c r="A8" s="4"/>
      <c r="B8" s="8" t="s">
        <v>55</v>
      </c>
    </row>
    <row r="9" spans="1:2" ht="12.75">
      <c r="A9" s="4"/>
      <c r="B9" s="8" t="s">
        <v>18</v>
      </c>
    </row>
    <row r="10" spans="1:2" ht="12.75">
      <c r="A10" s="4"/>
      <c r="B10" s="8" t="s">
        <v>8</v>
      </c>
    </row>
    <row r="11" spans="1:2" ht="12.75">
      <c r="A11" s="4"/>
      <c r="B11" s="8" t="s">
        <v>7</v>
      </c>
    </row>
    <row r="12" spans="1:2" ht="13.5">
      <c r="A12" s="4" t="s">
        <v>73</v>
      </c>
      <c r="B12" s="7" t="s">
        <v>71</v>
      </c>
    </row>
    <row r="13" spans="1:2" ht="12.75">
      <c r="A13" s="4"/>
      <c r="B13" s="8" t="s">
        <v>11</v>
      </c>
    </row>
    <row r="14" spans="1:2" ht="12.75">
      <c r="A14" s="4"/>
      <c r="B14" s="8" t="s">
        <v>12</v>
      </c>
    </row>
    <row r="15" spans="1:2" ht="12.75">
      <c r="A15" s="4"/>
      <c r="B15" s="8" t="s">
        <v>13</v>
      </c>
    </row>
    <row r="16" spans="1:2" ht="15.75" customHeight="1">
      <c r="A16" s="4"/>
      <c r="B16" s="8" t="s">
        <v>14</v>
      </c>
    </row>
    <row r="17" spans="1:2" ht="12.75">
      <c r="A17" s="4"/>
      <c r="B17" s="8" t="s">
        <v>15</v>
      </c>
    </row>
    <row r="18" spans="1:2" ht="12.75">
      <c r="A18" s="4"/>
      <c r="B18" s="8" t="s">
        <v>16</v>
      </c>
    </row>
    <row r="19" spans="1:2" ht="12.75">
      <c r="A19" s="4"/>
      <c r="B19" s="8" t="s">
        <v>17</v>
      </c>
    </row>
    <row r="20" spans="1:2" ht="12.75">
      <c r="A20" s="4" t="s">
        <v>70</v>
      </c>
      <c r="B20" s="6" t="s">
        <v>75</v>
      </c>
    </row>
    <row r="21" spans="1:2" ht="12.75">
      <c r="A21" s="4"/>
      <c r="B21" s="8" t="s">
        <v>20</v>
      </c>
    </row>
    <row r="22" spans="1:2" ht="15.75" customHeight="1">
      <c r="A22" s="4"/>
      <c r="B22" s="9" t="s">
        <v>21</v>
      </c>
    </row>
    <row r="23" spans="1:2" ht="12.75">
      <c r="A23" s="4"/>
      <c r="B23" s="8" t="s">
        <v>22</v>
      </c>
    </row>
    <row r="24" spans="1:2" ht="14.25" customHeight="1">
      <c r="A24" s="4"/>
      <c r="B24" s="8" t="s">
        <v>23</v>
      </c>
    </row>
    <row r="25" spans="1:2" ht="13.5" customHeight="1">
      <c r="A25" s="4"/>
      <c r="B25" s="9" t="s">
        <v>24</v>
      </c>
    </row>
    <row r="26" spans="1:2" ht="12.75">
      <c r="A26" s="4" t="s">
        <v>74</v>
      </c>
      <c r="B26" s="6" t="s">
        <v>76</v>
      </c>
    </row>
    <row r="27" spans="1:2" ht="12.75">
      <c r="A27" s="4"/>
      <c r="B27" s="8" t="s">
        <v>26</v>
      </c>
    </row>
    <row r="28" spans="1:2" ht="12.75">
      <c r="A28" s="4"/>
      <c r="B28" s="8" t="s">
        <v>0</v>
      </c>
    </row>
    <row r="29" spans="1:2" ht="12.75">
      <c r="A29" s="4"/>
      <c r="B29" s="8" t="s">
        <v>27</v>
      </c>
    </row>
    <row r="30" spans="1:2" ht="38.25">
      <c r="A30" s="4"/>
      <c r="B30" s="8" t="s">
        <v>28</v>
      </c>
    </row>
    <row r="31" spans="1:2" ht="12.75">
      <c r="A31" s="4" t="s">
        <v>77</v>
      </c>
      <c r="B31" s="6" t="s">
        <v>78</v>
      </c>
    </row>
    <row r="32" spans="1:2" ht="12.75">
      <c r="A32" s="4"/>
      <c r="B32" s="8" t="s">
        <v>30</v>
      </c>
    </row>
    <row r="33" spans="1:2" ht="12.75">
      <c r="A33" s="4"/>
      <c r="B33" s="8" t="s">
        <v>31</v>
      </c>
    </row>
    <row r="34" spans="1:2" ht="12.75">
      <c r="A34" s="4"/>
      <c r="B34" s="8" t="s">
        <v>22</v>
      </c>
    </row>
    <row r="35" spans="1:2" ht="12.75">
      <c r="A35" s="4"/>
      <c r="B35" s="8" t="s">
        <v>32</v>
      </c>
    </row>
    <row r="36" spans="1:2" ht="12.75">
      <c r="A36" s="4"/>
      <c r="B36" s="8" t="s">
        <v>33</v>
      </c>
    </row>
    <row r="37" spans="1:2" ht="12.75">
      <c r="A37" s="4"/>
      <c r="B37" s="8" t="s">
        <v>34</v>
      </c>
    </row>
    <row r="38" spans="1:2" ht="12.75">
      <c r="A38" s="4" t="s">
        <v>79</v>
      </c>
      <c r="B38" s="6" t="s">
        <v>86</v>
      </c>
    </row>
    <row r="39" spans="1:2" ht="12.75">
      <c r="A39" s="4"/>
      <c r="B39" s="8" t="s">
        <v>36</v>
      </c>
    </row>
    <row r="40" spans="1:2" ht="12.75">
      <c r="A40" s="4"/>
      <c r="B40" s="8" t="s">
        <v>37</v>
      </c>
    </row>
    <row r="41" spans="1:2" ht="12.75">
      <c r="A41" s="4"/>
      <c r="B41" s="8" t="s">
        <v>38</v>
      </c>
    </row>
    <row r="42" spans="1:2" ht="12.75">
      <c r="A42" s="4"/>
      <c r="B42" s="8" t="s">
        <v>39</v>
      </c>
    </row>
    <row r="43" spans="1:2" ht="12.75">
      <c r="A43" s="4"/>
      <c r="B43" s="8" t="s">
        <v>40</v>
      </c>
    </row>
    <row r="44" spans="1:2" ht="12.75">
      <c r="A44" s="4" t="s">
        <v>80</v>
      </c>
      <c r="B44" s="11" t="s">
        <v>87</v>
      </c>
    </row>
    <row r="45" spans="1:2" ht="12.75">
      <c r="A45" s="4" t="s">
        <v>81</v>
      </c>
      <c r="B45" s="10" t="s">
        <v>88</v>
      </c>
    </row>
    <row r="46" spans="1:2" ht="25.5">
      <c r="A46" s="4" t="s">
        <v>82</v>
      </c>
      <c r="B46" s="10" t="s">
        <v>89</v>
      </c>
    </row>
    <row r="47" spans="1:2" ht="12.75">
      <c r="A47" s="4" t="s">
        <v>83</v>
      </c>
      <c r="B47" s="11" t="s">
        <v>90</v>
      </c>
    </row>
    <row r="48" spans="1:2" ht="25.5">
      <c r="A48" s="4" t="s">
        <v>84</v>
      </c>
      <c r="B48" s="11" t="s">
        <v>91</v>
      </c>
    </row>
    <row r="49" spans="1:2" ht="27.75" customHeight="1">
      <c r="A49" s="4" t="s">
        <v>85</v>
      </c>
      <c r="B49" s="11" t="s">
        <v>92</v>
      </c>
    </row>
    <row r="50" spans="1:2" ht="12.75">
      <c r="A50" s="4">
        <v>2</v>
      </c>
      <c r="B50" s="11" t="s">
        <v>50</v>
      </c>
    </row>
    <row r="51" spans="1:2" ht="12.75">
      <c r="A51" s="4">
        <v>3</v>
      </c>
      <c r="B51" s="11" t="s">
        <v>51</v>
      </c>
    </row>
    <row r="52" spans="1:2" ht="12.75">
      <c r="A52" s="4">
        <v>4</v>
      </c>
      <c r="B52" s="11" t="s">
        <v>52</v>
      </c>
    </row>
    <row r="53" spans="1:2" ht="12.75">
      <c r="A53" s="4">
        <v>5</v>
      </c>
      <c r="B53" s="11" t="s">
        <v>57</v>
      </c>
    </row>
    <row r="54" spans="1:2" ht="12.75">
      <c r="A54" s="4">
        <v>6</v>
      </c>
      <c r="B54" s="11" t="s">
        <v>54</v>
      </c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</sheetData>
  <sheetProtection/>
  <printOptions/>
  <pageMargins left="0.5118110236220472" right="0.31496062992125984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7.125" style="3" customWidth="1"/>
    <col min="2" max="2" width="81.25390625" style="1" customWidth="1"/>
    <col min="3" max="16384" width="9.125" style="1" customWidth="1"/>
  </cols>
  <sheetData>
    <row r="1" spans="1:2" ht="21.75" customHeight="1">
      <c r="A1" s="42" t="s">
        <v>100</v>
      </c>
      <c r="B1" s="42"/>
    </row>
    <row r="2" spans="1:2" ht="32.25" customHeight="1">
      <c r="A2" s="43" t="s">
        <v>99</v>
      </c>
      <c r="B2" s="43"/>
    </row>
    <row r="3" spans="1:2" ht="13.5" customHeight="1">
      <c r="A3" s="20" t="s">
        <v>1</v>
      </c>
      <c r="B3" s="20" t="s">
        <v>2</v>
      </c>
    </row>
    <row r="4" spans="1:2" ht="13.5" customHeight="1">
      <c r="A4" s="33">
        <v>1</v>
      </c>
      <c r="B4" s="33"/>
    </row>
    <row r="5" spans="1:2" ht="12.75">
      <c r="A5" s="32" t="s">
        <v>69</v>
      </c>
      <c r="B5" s="6" t="s">
        <v>67</v>
      </c>
    </row>
    <row r="6" spans="1:2" ht="13.5">
      <c r="A6" s="32" t="s">
        <v>72</v>
      </c>
      <c r="B6" s="7" t="s">
        <v>68</v>
      </c>
    </row>
    <row r="7" spans="1:2" ht="12.75">
      <c r="A7" s="4"/>
      <c r="B7" s="8" t="s">
        <v>9</v>
      </c>
    </row>
    <row r="8" spans="1:2" ht="12.75">
      <c r="A8" s="4"/>
      <c r="B8" s="8" t="s">
        <v>55</v>
      </c>
    </row>
    <row r="9" spans="1:2" ht="12.75">
      <c r="A9" s="4"/>
      <c r="B9" s="8" t="s">
        <v>18</v>
      </c>
    </row>
    <row r="10" spans="1:2" ht="12.75">
      <c r="A10" s="4"/>
      <c r="B10" s="8" t="s">
        <v>8</v>
      </c>
    </row>
    <row r="11" spans="1:2" ht="12.75">
      <c r="A11" s="4"/>
      <c r="B11" s="8" t="s">
        <v>7</v>
      </c>
    </row>
    <row r="12" spans="1:2" ht="13.5">
      <c r="A12" s="4" t="s">
        <v>73</v>
      </c>
      <c r="B12" s="7" t="s">
        <v>71</v>
      </c>
    </row>
    <row r="13" spans="1:2" ht="12.75">
      <c r="A13" s="4"/>
      <c r="B13" s="8" t="s">
        <v>11</v>
      </c>
    </row>
    <row r="14" spans="1:2" ht="12.75">
      <c r="A14" s="4"/>
      <c r="B14" s="8" t="s">
        <v>12</v>
      </c>
    </row>
    <row r="15" spans="1:2" ht="12.75">
      <c r="A15" s="4"/>
      <c r="B15" s="8" t="s">
        <v>13</v>
      </c>
    </row>
    <row r="16" spans="1:2" ht="15.75" customHeight="1">
      <c r="A16" s="4"/>
      <c r="B16" s="8" t="s">
        <v>14</v>
      </c>
    </row>
    <row r="17" spans="1:2" ht="12.75">
      <c r="A17" s="4"/>
      <c r="B17" s="8" t="s">
        <v>15</v>
      </c>
    </row>
    <row r="18" spans="1:2" ht="12.75">
      <c r="A18" s="4"/>
      <c r="B18" s="8" t="s">
        <v>16</v>
      </c>
    </row>
    <row r="19" spans="1:2" ht="12.75">
      <c r="A19" s="4"/>
      <c r="B19" s="8" t="s">
        <v>17</v>
      </c>
    </row>
    <row r="20" spans="1:2" ht="12.75">
      <c r="A20" s="4" t="s">
        <v>70</v>
      </c>
      <c r="B20" s="6" t="s">
        <v>75</v>
      </c>
    </row>
    <row r="21" spans="1:2" ht="12.75">
      <c r="A21" s="4"/>
      <c r="B21" s="8" t="s">
        <v>20</v>
      </c>
    </row>
    <row r="22" spans="1:2" ht="15.75" customHeight="1">
      <c r="A22" s="4"/>
      <c r="B22" s="9" t="s">
        <v>21</v>
      </c>
    </row>
    <row r="23" spans="1:2" ht="12.75">
      <c r="A23" s="4"/>
      <c r="B23" s="8" t="s">
        <v>22</v>
      </c>
    </row>
    <row r="24" spans="1:2" ht="14.25" customHeight="1">
      <c r="A24" s="4"/>
      <c r="B24" s="8" t="s">
        <v>23</v>
      </c>
    </row>
    <row r="25" spans="1:2" ht="13.5" customHeight="1">
      <c r="A25" s="4"/>
      <c r="B25" s="9" t="s">
        <v>24</v>
      </c>
    </row>
    <row r="26" spans="1:2" ht="12.75">
      <c r="A26" s="4" t="s">
        <v>74</v>
      </c>
      <c r="B26" s="6" t="s">
        <v>76</v>
      </c>
    </row>
    <row r="27" spans="1:2" ht="12.75">
      <c r="A27" s="4"/>
      <c r="B27" s="8" t="s">
        <v>26</v>
      </c>
    </row>
    <row r="28" spans="1:2" ht="12.75">
      <c r="A28" s="4"/>
      <c r="B28" s="8" t="s">
        <v>0</v>
      </c>
    </row>
    <row r="29" spans="1:2" ht="12.75">
      <c r="A29" s="4"/>
      <c r="B29" s="8" t="s">
        <v>27</v>
      </c>
    </row>
    <row r="30" spans="1:2" ht="38.25">
      <c r="A30" s="4"/>
      <c r="B30" s="8" t="s">
        <v>28</v>
      </c>
    </row>
    <row r="31" spans="1:2" ht="12.75">
      <c r="A31" s="4" t="s">
        <v>77</v>
      </c>
      <c r="B31" s="6" t="s">
        <v>78</v>
      </c>
    </row>
    <row r="32" spans="1:2" ht="12.75">
      <c r="A32" s="4"/>
      <c r="B32" s="8" t="s">
        <v>30</v>
      </c>
    </row>
    <row r="33" spans="1:2" ht="12.75">
      <c r="A33" s="4"/>
      <c r="B33" s="8" t="s">
        <v>31</v>
      </c>
    </row>
    <row r="34" spans="1:2" ht="12.75">
      <c r="A34" s="4"/>
      <c r="B34" s="8" t="s">
        <v>22</v>
      </c>
    </row>
    <row r="35" spans="1:2" ht="12.75">
      <c r="A35" s="4"/>
      <c r="B35" s="8" t="s">
        <v>32</v>
      </c>
    </row>
    <row r="36" spans="1:2" ht="12.75">
      <c r="A36" s="4"/>
      <c r="B36" s="8" t="s">
        <v>33</v>
      </c>
    </row>
    <row r="37" spans="1:2" ht="12.75">
      <c r="A37" s="4"/>
      <c r="B37" s="8" t="s">
        <v>34</v>
      </c>
    </row>
    <row r="38" spans="1:2" ht="12.75">
      <c r="A38" s="4" t="s">
        <v>79</v>
      </c>
      <c r="B38" s="6" t="s">
        <v>86</v>
      </c>
    </row>
    <row r="39" spans="1:2" ht="12.75">
      <c r="A39" s="4"/>
      <c r="B39" s="8" t="s">
        <v>36</v>
      </c>
    </row>
    <row r="40" spans="1:2" ht="12.75">
      <c r="A40" s="4"/>
      <c r="B40" s="8" t="s">
        <v>37</v>
      </c>
    </row>
    <row r="41" spans="1:2" ht="12.75">
      <c r="A41" s="4"/>
      <c r="B41" s="8" t="s">
        <v>38</v>
      </c>
    </row>
    <row r="42" spans="1:2" ht="12.75">
      <c r="A42" s="4"/>
      <c r="B42" s="8" t="s">
        <v>39</v>
      </c>
    </row>
    <row r="43" spans="1:2" ht="12.75">
      <c r="A43" s="4"/>
      <c r="B43" s="8" t="s">
        <v>40</v>
      </c>
    </row>
    <row r="44" spans="1:2" ht="12.75">
      <c r="A44" s="4" t="s">
        <v>80</v>
      </c>
      <c r="B44" s="11" t="s">
        <v>87</v>
      </c>
    </row>
    <row r="45" spans="1:2" ht="12.75">
      <c r="A45" s="4" t="s">
        <v>81</v>
      </c>
      <c r="B45" s="10" t="s">
        <v>88</v>
      </c>
    </row>
    <row r="46" spans="1:2" ht="25.5">
      <c r="A46" s="4" t="s">
        <v>82</v>
      </c>
      <c r="B46" s="10" t="s">
        <v>89</v>
      </c>
    </row>
    <row r="47" spans="1:2" ht="12.75">
      <c r="A47" s="4" t="s">
        <v>83</v>
      </c>
      <c r="B47" s="11" t="s">
        <v>90</v>
      </c>
    </row>
    <row r="48" spans="1:2" ht="25.5">
      <c r="A48" s="4" t="s">
        <v>84</v>
      </c>
      <c r="B48" s="11" t="s">
        <v>91</v>
      </c>
    </row>
    <row r="49" spans="1:2" ht="27.75" customHeight="1">
      <c r="A49" s="4" t="s">
        <v>85</v>
      </c>
      <c r="B49" s="11" t="s">
        <v>92</v>
      </c>
    </row>
    <row r="50" spans="1:2" ht="12.75">
      <c r="A50" s="4">
        <v>2</v>
      </c>
      <c r="B50" s="11" t="s">
        <v>50</v>
      </c>
    </row>
    <row r="51" spans="1:2" ht="12.75">
      <c r="A51" s="4">
        <v>3</v>
      </c>
      <c r="B51" s="11" t="s">
        <v>51</v>
      </c>
    </row>
    <row r="52" spans="1:2" ht="12.75">
      <c r="A52" s="4">
        <v>4</v>
      </c>
      <c r="B52" s="11" t="s">
        <v>52</v>
      </c>
    </row>
    <row r="53" spans="1:2" ht="12.75">
      <c r="A53" s="4">
        <v>5</v>
      </c>
      <c r="B53" s="11" t="s">
        <v>57</v>
      </c>
    </row>
    <row r="54" spans="1:2" ht="12.75">
      <c r="A54" s="4">
        <v>6</v>
      </c>
      <c r="B54" s="11" t="s">
        <v>54</v>
      </c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</sheetData>
  <sheetProtection/>
  <mergeCells count="2">
    <mergeCell ref="A1:B1"/>
    <mergeCell ref="A2:B2"/>
  </mergeCells>
  <printOptions/>
  <pageMargins left="0.5118110236220472" right="0.3149606299212598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Александровна</dc:creator>
  <cp:keywords/>
  <dc:description/>
  <cp:lastModifiedBy>Ворожецова</cp:lastModifiedBy>
  <cp:lastPrinted>2010-05-28T12:50:52Z</cp:lastPrinted>
  <dcterms:created xsi:type="dcterms:W3CDTF">2005-03-14T07:50:44Z</dcterms:created>
  <dcterms:modified xsi:type="dcterms:W3CDTF">2010-12-08T11:19:36Z</dcterms:modified>
  <cp:category/>
  <cp:version/>
  <cp:contentType/>
  <cp:contentStatus/>
</cp:coreProperties>
</file>